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5180" windowHeight="9348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<sst xmlns="http://schemas.openxmlformats.org/spreadsheetml/2006/main" count="35" uniqueCount="25">
  <si>
    <t>Re</t>
  </si>
  <si>
    <t>Δp turbolento</t>
  </si>
  <si>
    <t>azzurro = input</t>
  </si>
  <si>
    <t>verde = risultati</t>
  </si>
  <si>
    <t>Densità             ρ</t>
  </si>
  <si>
    <t>Viscosità           v</t>
  </si>
  <si>
    <t>Portata             Q</t>
  </si>
  <si>
    <t>Diametro           d</t>
  </si>
  <si>
    <t>Velocità            V</t>
  </si>
  <si>
    <t>(m)</t>
  </si>
  <si>
    <t>(kg/m3)</t>
  </si>
  <si>
    <t>(mm2/s)</t>
  </si>
  <si>
    <t>(lpm)</t>
  </si>
  <si>
    <t>(mm)</t>
  </si>
  <si>
    <t>(m2/s)</t>
  </si>
  <si>
    <t>(m3/s)</t>
  </si>
  <si>
    <t>(m/s)</t>
  </si>
  <si>
    <t>(bar)</t>
  </si>
  <si>
    <t>(Pa)</t>
  </si>
  <si>
    <t>Lunghezza         L</t>
  </si>
  <si>
    <t>Δp laminare</t>
  </si>
  <si>
    <t>PERDITE DI CARICO DISTRIBUITE NEI TUBI A SEZIONE CIRCOLARE</t>
  </si>
  <si>
    <t>Δp transizione 1</t>
  </si>
  <si>
    <t>Δp transizione 2</t>
  </si>
  <si>
    <t>Rette di approssimazione utilizzate per il programma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</si>
</sst>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00"/>
    <numFmt numFmtId="180" formatCode="0.00000"/>
    <numFmt numFmtId="181" formatCode="0.0000E+00"/>
  </numFmts>
  <fonts count="36">
    <font>
      <sz val="10"/>
      <name val="Arial"/>
      <family val="0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33" borderId="10" xfId="0" applyNumberFormat="1" applyFill="1" applyBorder="1" applyAlignment="1">
      <alignment/>
    </xf>
    <xf numFmtId="2" fontId="0" fillId="34" borderId="10" xfId="0" applyNumberFormat="1" applyFill="1" applyBorder="1" applyAlignment="1">
      <alignment/>
    </xf>
    <xf numFmtId="179" fontId="0" fillId="34" borderId="10" xfId="0" applyNumberFormat="1" applyFill="1" applyBorder="1" applyAlignment="1">
      <alignment/>
    </xf>
    <xf numFmtId="179" fontId="0" fillId="33" borderId="10" xfId="0" applyNumberFormat="1" applyFill="1" applyBorder="1" applyAlignment="1">
      <alignment/>
    </xf>
    <xf numFmtId="181" fontId="0" fillId="33" borderId="10" xfId="0" applyNumberFormat="1" applyFill="1" applyBorder="1" applyAlignment="1">
      <alignment/>
    </xf>
    <xf numFmtId="181" fontId="0" fillId="34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179" fontId="0" fillId="0" borderId="0" xfId="0" applyNumberForma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18</xdr:row>
      <xdr:rowOff>38100</xdr:rowOff>
    </xdr:from>
    <xdr:to>
      <xdr:col>3</xdr:col>
      <xdr:colOff>885825</xdr:colOff>
      <xdr:row>34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76575"/>
          <a:ext cx="3686175" cy="2609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="130" zoomScaleNormal="130" zoomScalePageLayoutView="0" workbookViewId="0" topLeftCell="A1">
      <selection activeCell="B7" sqref="B7"/>
    </sheetView>
  </sheetViews>
  <sheetFormatPr defaultColWidth="9.140625" defaultRowHeight="12.75"/>
  <cols>
    <col min="1" max="1" width="19.57421875" style="0" customWidth="1"/>
    <col min="2" max="2" width="13.28125" style="10" customWidth="1"/>
    <col min="4" max="4" width="13.421875" style="0" customWidth="1"/>
    <col min="5" max="5" width="8.00390625" style="0" customWidth="1"/>
    <col min="6" max="6" width="13.421875" style="0" customWidth="1"/>
  </cols>
  <sheetData>
    <row r="1" ht="12.75">
      <c r="A1" s="1" t="s">
        <v>21</v>
      </c>
    </row>
    <row r="3" ht="13.5" thickBot="1"/>
    <row r="4" spans="1:6" ht="13.5" thickBot="1">
      <c r="A4" t="s">
        <v>19</v>
      </c>
      <c r="B4" s="5">
        <v>1</v>
      </c>
      <c r="C4" t="s">
        <v>9</v>
      </c>
      <c r="D4" s="8" t="s">
        <v>2</v>
      </c>
      <c r="F4" s="9" t="s">
        <v>3</v>
      </c>
    </row>
    <row r="5" spans="1:3" ht="13.5" thickBot="1">
      <c r="A5" t="s">
        <v>4</v>
      </c>
      <c r="B5" s="5">
        <v>860</v>
      </c>
      <c r="C5" t="s">
        <v>10</v>
      </c>
    </row>
    <row r="6" spans="1:7" ht="13.5" thickBot="1">
      <c r="A6" t="s">
        <v>5</v>
      </c>
      <c r="B6" s="5">
        <v>46</v>
      </c>
      <c r="C6" t="s">
        <v>11</v>
      </c>
      <c r="D6" s="6"/>
      <c r="E6" t="s">
        <v>14</v>
      </c>
      <c r="F6" s="7">
        <f>IF(B6&lt;&gt;0,B6*10^-6,D6)</f>
        <v>4.6E-05</v>
      </c>
      <c r="G6" t="s">
        <v>14</v>
      </c>
    </row>
    <row r="7" spans="1:7" ht="13.5" thickBot="1">
      <c r="A7" t="s">
        <v>6</v>
      </c>
      <c r="B7" s="5">
        <v>120</v>
      </c>
      <c r="C7" t="s">
        <v>12</v>
      </c>
      <c r="D7" s="6">
        <v>0.005</v>
      </c>
      <c r="E7" t="s">
        <v>15</v>
      </c>
      <c r="F7" s="7">
        <f>IF(B7&lt;&gt;0,B7/60/1000,D7)</f>
        <v>0.002</v>
      </c>
      <c r="G7" t="s">
        <v>15</v>
      </c>
    </row>
    <row r="8" spans="1:7" ht="13.5" thickBot="1">
      <c r="A8" t="s">
        <v>7</v>
      </c>
      <c r="B8" s="5">
        <v>50</v>
      </c>
      <c r="C8" t="s">
        <v>13</v>
      </c>
      <c r="D8" s="2"/>
      <c r="E8" t="s">
        <v>9</v>
      </c>
      <c r="F8" s="4">
        <f>IF(B8&lt;&gt;0,B8*10^-3,D8)</f>
        <v>0.05</v>
      </c>
      <c r="G8" t="s">
        <v>9</v>
      </c>
    </row>
    <row r="9" ht="13.5" thickBot="1"/>
    <row r="10" spans="1:2" ht="13.5" thickBot="1">
      <c r="A10" t="s">
        <v>0</v>
      </c>
      <c r="B10" s="4">
        <f>B11*F8/F6</f>
        <v>1107.164821508837</v>
      </c>
    </row>
    <row r="11" spans="1:3" ht="13.5" thickBot="1">
      <c r="A11" t="s">
        <v>8</v>
      </c>
      <c r="B11" s="4">
        <f>F7*4/PI()/F8^2</f>
        <v>1.01859163578813</v>
      </c>
      <c r="C11" t="s">
        <v>16</v>
      </c>
    </row>
    <row r="12" spans="1:5" ht="13.5" thickBot="1">
      <c r="A12" t="s">
        <v>20</v>
      </c>
      <c r="B12" s="4">
        <f>D12/100000</f>
        <v>0.005157822094307638</v>
      </c>
      <c r="C12" t="s">
        <v>17</v>
      </c>
      <c r="D12" s="3">
        <f>IF(B10&lt;2200,64/B10*B4*B5*B11^2/2/F8,0)</f>
        <v>515.7822094307638</v>
      </c>
      <c r="E12" t="s">
        <v>18</v>
      </c>
    </row>
    <row r="13" spans="1:5" ht="13.5" thickBot="1">
      <c r="A13" t="s">
        <v>22</v>
      </c>
      <c r="B13" s="4">
        <f>D13/100000</f>
        <v>0</v>
      </c>
      <c r="C13" t="s">
        <v>17</v>
      </c>
      <c r="D13" s="3">
        <f>IF(AND(B10&gt;=2200,B10&lt;=4000),(5555*10^-9*B10+17777*10^-6)*B4*B5*B11^2/2/F8,0)</f>
        <v>0</v>
      </c>
      <c r="E13" t="s">
        <v>18</v>
      </c>
    </row>
    <row r="14" spans="1:5" ht="13.5" thickBot="1">
      <c r="A14" t="s">
        <v>23</v>
      </c>
      <c r="B14" s="4">
        <f>D14/100000</f>
        <v>0</v>
      </c>
      <c r="C14" t="s">
        <v>17</v>
      </c>
      <c r="D14" s="3">
        <f>IF(AND(B10&gt;4000,B10&lt;16000),0.3164/B10^0.25*B4*B5*B11^2/2/F8,0)</f>
        <v>0</v>
      </c>
      <c r="E14" t="s">
        <v>18</v>
      </c>
    </row>
    <row r="15" spans="1:5" ht="13.5" thickBot="1">
      <c r="A15" t="s">
        <v>1</v>
      </c>
      <c r="B15" s="4">
        <f>D15/100000</f>
        <v>0</v>
      </c>
      <c r="C15" t="s">
        <v>17</v>
      </c>
      <c r="D15" s="3">
        <f>IF(B10&gt;=16000,0.03*B4*B5*B11^2/2/F8,0)</f>
        <v>0</v>
      </c>
      <c r="E15" t="s">
        <v>18</v>
      </c>
    </row>
    <row r="17" ht="12.75">
      <c r="A17" t="s">
        <v>24</v>
      </c>
    </row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Rozzi Carlo Maria</dc:creator>
  <cp:keywords/>
  <dc:description/>
  <cp:lastModifiedBy>Rozzi</cp:lastModifiedBy>
  <dcterms:created xsi:type="dcterms:W3CDTF">2002-08-24T13:56:33Z</dcterms:created>
  <dcterms:modified xsi:type="dcterms:W3CDTF">2018-06-28T16:00:54Z</dcterms:modified>
  <cp:category/>
  <cp:version/>
  <cp:contentType/>
  <cp:contentStatus/>
</cp:coreProperties>
</file>